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jko\Documents\"/>
    </mc:Choice>
  </mc:AlternateContent>
  <xr:revisionPtr revIDLastSave="0" documentId="8_{D8980313-DB03-4233-90DE-EE0E39E3A395}" xr6:coauthVersionLast="45" xr6:coauthVersionMax="45" xr10:uidLastSave="{00000000-0000-0000-0000-000000000000}"/>
  <bookViews>
    <workbookView xWindow="9300" yWindow="0" windowWidth="28800" windowHeight="1543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2" i="1" l="1"/>
  <c r="G31" i="1" s="1"/>
  <c r="G24" i="1" s="1"/>
  <c r="P10" i="1"/>
  <c r="P11" i="1"/>
  <c r="P12" i="1"/>
  <c r="P13" i="1"/>
  <c r="P14" i="1"/>
  <c r="P15" i="1"/>
  <c r="P16" i="1"/>
  <c r="I24" i="1"/>
  <c r="L24" i="1"/>
  <c r="I26" i="1"/>
  <c r="I27" i="1"/>
  <c r="M28" i="1"/>
  <c r="O28" i="1"/>
  <c r="I29" i="1"/>
  <c r="H31" i="1"/>
  <c r="H24" i="1" s="1"/>
  <c r="I31" i="1"/>
  <c r="I28" i="1" s="1"/>
  <c r="J31" i="1"/>
  <c r="J25" i="1" s="1"/>
  <c r="K31" i="1"/>
  <c r="K25" i="1" s="1"/>
  <c r="L31" i="1"/>
  <c r="L29" i="1" s="1"/>
  <c r="M31" i="1"/>
  <c r="M26" i="1" s="1"/>
  <c r="N31" i="1"/>
  <c r="N25" i="1" s="1"/>
  <c r="O31" i="1"/>
  <c r="O25" i="1" s="1"/>
  <c r="F31" i="1"/>
  <c r="F24" i="1" s="1"/>
  <c r="P8" i="1"/>
  <c r="G17" i="1"/>
  <c r="H17" i="1"/>
  <c r="I17" i="1"/>
  <c r="J17" i="1"/>
  <c r="K17" i="1"/>
  <c r="L17" i="1"/>
  <c r="M17" i="1"/>
  <c r="N17" i="1"/>
  <c r="O17" i="1"/>
  <c r="F17" i="1"/>
  <c r="F28" i="1" l="1"/>
  <c r="F27" i="1"/>
  <c r="H30" i="1"/>
  <c r="H29" i="1"/>
  <c r="H28" i="1"/>
  <c r="H27" i="1"/>
  <c r="H26" i="1"/>
  <c r="H25" i="1"/>
  <c r="F26" i="1"/>
  <c r="F25" i="1"/>
  <c r="F30" i="1"/>
  <c r="F29" i="1"/>
  <c r="G30" i="1"/>
  <c r="G28" i="1"/>
  <c r="G27" i="1"/>
  <c r="G26" i="1"/>
  <c r="G25" i="1"/>
  <c r="G29" i="1"/>
  <c r="J28" i="1"/>
  <c r="J30" i="1"/>
  <c r="J26" i="1"/>
  <c r="J24" i="1"/>
  <c r="J27" i="1"/>
  <c r="J29" i="1"/>
  <c r="O24" i="1"/>
  <c r="O27" i="1"/>
  <c r="O30" i="1"/>
  <c r="O26" i="1"/>
  <c r="O29" i="1"/>
  <c r="N30" i="1"/>
  <c r="N24" i="1"/>
  <c r="N26" i="1"/>
  <c r="N27" i="1"/>
  <c r="N29" i="1"/>
  <c r="N28" i="1"/>
  <c r="M30" i="1"/>
  <c r="M25" i="1"/>
  <c r="M27" i="1"/>
  <c r="M29" i="1"/>
  <c r="M24" i="1"/>
  <c r="L26" i="1"/>
  <c r="L28" i="1"/>
  <c r="L30" i="1"/>
  <c r="L27" i="1"/>
  <c r="L25" i="1"/>
  <c r="K28" i="1"/>
  <c r="K24" i="1"/>
  <c r="K29" i="1"/>
  <c r="K30" i="1"/>
  <c r="K26" i="1"/>
  <c r="K27" i="1"/>
  <c r="I25" i="1"/>
  <c r="I30" i="1"/>
  <c r="P17" i="1"/>
  <c r="P26" i="1" l="1"/>
  <c r="P27" i="1"/>
  <c r="P25" i="1"/>
  <c r="P28" i="1"/>
  <c r="P30" i="1"/>
  <c r="P29" i="1"/>
  <c r="P24" i="1"/>
  <c r="F18" i="1"/>
  <c r="H18" i="1"/>
  <c r="I18" i="1"/>
  <c r="J18" i="1"/>
  <c r="K18" i="1"/>
  <c r="L18" i="1"/>
  <c r="M18" i="1"/>
  <c r="N18" i="1"/>
  <c r="O18" i="1"/>
  <c r="G18" i="1"/>
  <c r="P31" i="1" l="1"/>
  <c r="P22" i="1"/>
  <c r="K32" i="1" l="1"/>
  <c r="L32" i="1"/>
  <c r="M32" i="1"/>
  <c r="N32" i="1"/>
  <c r="O32" i="1"/>
  <c r="G32" i="1"/>
  <c r="J32" i="1"/>
  <c r="H32" i="1"/>
  <c r="I32" i="1"/>
  <c r="F32" i="1"/>
  <c r="F36" i="1" s="1"/>
  <c r="P32" i="1" l="1"/>
</calcChain>
</file>

<file path=xl/sharedStrings.xml><?xml version="1.0" encoding="utf-8"?>
<sst xmlns="http://schemas.openxmlformats.org/spreadsheetml/2006/main" count="47" uniqueCount="38">
  <si>
    <t xml:space="preserve">sugar6kg  </t>
  </si>
  <si>
    <t>sugar2,6kg</t>
  </si>
  <si>
    <t>pollen2kg</t>
  </si>
  <si>
    <t>soy0,9</t>
  </si>
  <si>
    <t xml:space="preserve"> </t>
  </si>
  <si>
    <t>sugCoco</t>
  </si>
  <si>
    <t>butyricum</t>
  </si>
  <si>
    <t>mix</t>
  </si>
  <si>
    <t>wheyprot</t>
  </si>
  <si>
    <t>vitC</t>
  </si>
  <si>
    <t>vitB</t>
  </si>
  <si>
    <t>almonds</t>
  </si>
  <si>
    <t>total grams</t>
  </si>
  <si>
    <t>total kg</t>
  </si>
  <si>
    <t>% of total</t>
  </si>
  <si>
    <t>sugarNor</t>
  </si>
  <si>
    <t>sugarFruk</t>
  </si>
  <si>
    <t>Pollen</t>
  </si>
  <si>
    <t>soy</t>
  </si>
  <si>
    <t xml:space="preserve">one mix </t>
  </si>
  <si>
    <t>one mix</t>
  </si>
  <si>
    <t>hiiva2</t>
  </si>
  <si>
    <t>plan new 2kg drymix for mixer</t>
  </si>
  <si>
    <t>subjectX</t>
  </si>
  <si>
    <t>hiivaa halvimmalla - 7e kg lahden hiivatehtaalta</t>
  </si>
  <si>
    <t>Sokeri kokonaistaikinassa</t>
  </si>
  <si>
    <t>1/3 kaikesta pitä olla hedelmäsökeria (sitoo kosteutta eikä kovetu kuten tavallinen sokeri)</t>
  </si>
  <si>
    <t>Kokonaisseoksesta vähintään 50% pitää olla sokereita ettei taikina homehdu</t>
  </si>
  <si>
    <t>mehiläisten suolisto ei pysty laktoosiin eikä sitä saa antaa missään nimessä, maitohera proteiinissa on alle 1% laktoosia per 650g eli se vielä Ok</t>
  </si>
  <si>
    <t xml:space="preserve">rypsiöljyä kokonaispitoisuus max 3% - rypsiöljy lisätään kokonaisseokseen viimeisenä ja sekoitetaan porakoneella jossa vispipä. </t>
  </si>
  <si>
    <t xml:space="preserve">tätä ruokintaa ei saisi antaa ennen kuin noin puolet maasta sulanut ja mutta se pitää antaa ennen kuin paju kukkii.  </t>
  </si>
  <si>
    <t xml:space="preserve">mehiläisten siitepöly ruokintaseokseen ei saisi laittaa suolaa (ihmisen mauste) </t>
  </si>
  <si>
    <t xml:space="preserve">Lisäksi voisi olla kannatavaa laittaa ruokinta-automaattiin 50-70% vedellä laimennettuna hunajayhtymän 67% sokeriliemi (max 4-5litraa per yhdyskunta).  </t>
  </si>
  <si>
    <t xml:space="preserve">Mehiläisten keväruokintaseoksen valmistuslaskuri. Seokset laitetaan sekaisin tehokkaassa mikserissä jossa 2litran vetoisuus. </t>
  </si>
  <si>
    <t xml:space="preserve">Näitä kahden litran mixejä menee 20L muoviastiaan 7 kpl.  Valmistuksessa täytyy olla vaaka ja kaksi identtistä mittamukia. </t>
  </si>
  <si>
    <t>HUOM !!!</t>
  </si>
  <si>
    <t xml:space="preserve">Pesiin annostellaa ruokataskuun 1-2 kukkurallista lusikallista tätä kuivajauhoa. Kuivajauhon saa helposti pesän kehien päälle ilman korotelistaa. </t>
  </si>
  <si>
    <t>muuta näitä arvoja 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</si>
</sst>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0.0\ %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2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7" tint="0.39997558519241921"/>
      </top>
      <bottom/>
      <diagonal/>
    </border>
    <border>
      <left style="thin">
        <color theme="7" tint="0.39997558519241921"/>
      </left>
      <right/>
      <top/>
      <bottom/>
      <diagonal/>
    </border>
    <border>
      <left style="medium">
        <color theme="4" tint="-0.249977111117893"/>
      </left>
      <right/>
      <top style="medium">
        <color theme="4" tint="-0.249977111117893"/>
      </top>
      <bottom style="medium">
        <color theme="4" tint="-0.249977111117893"/>
      </bottom>
      <diagonal/>
    </border>
    <border>
      <left style="thin">
        <color theme="4" tint="-0.249977111117893"/>
      </left>
      <right/>
      <top style="medium">
        <color theme="4" tint="-0.249977111117893"/>
      </top>
      <bottom style="medium">
        <color theme="4" tint="-0.249977111117893"/>
      </bottom>
      <diagonal/>
    </border>
    <border>
      <left/>
      <right/>
      <top style="medium">
        <color theme="4" tint="-0.249977111117893"/>
      </top>
      <bottom style="medium">
        <color theme="4" tint="-0.249977111117893"/>
      </bottom>
      <diagonal/>
    </border>
    <border>
      <left/>
      <right style="medium">
        <color theme="4" tint="-0.249977111117893"/>
      </right>
      <top style="medium">
        <color theme="4" tint="-0.249977111117893"/>
      </top>
      <bottom style="medium">
        <color theme="4" tint="-0.249977111117893"/>
      </bottom>
      <diagonal/>
    </border>
    <border>
      <left/>
      <right style="thin">
        <color theme="9"/>
      </right>
      <top/>
      <bottom/>
      <diagonal/>
    </border>
    <border>
      <left style="thin">
        <color theme="9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2" borderId="0" xfId="0" applyFont="1" applyFill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1" xfId="0" applyBorder="1"/>
    <xf numFmtId="0" fontId="0" fillId="0" borderId="2" xfId="0" applyBorder="1"/>
    <xf numFmtId="168" fontId="0" fillId="0" borderId="0" xfId="0" applyNumberFormat="1" applyAlignment="1">
      <alignment horizontal="center"/>
    </xf>
    <xf numFmtId="0" fontId="3" fillId="0" borderId="0" xfId="0" applyFont="1" applyAlignment="1"/>
    <xf numFmtId="0" fontId="6" fillId="3" borderId="0" xfId="0" applyFont="1" applyFill="1" applyAlignment="1">
      <alignment horizontal="center"/>
    </xf>
    <xf numFmtId="0" fontId="0" fillId="0" borderId="3" xfId="0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/>
    <xf numFmtId="0" fontId="7" fillId="0" borderId="0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168" fontId="8" fillId="4" borderId="0" xfId="0" applyNumberFormat="1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28">
    <dxf>
      <numFmt numFmtId="0" formatCode="General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E9:P16" totalsRowShown="0" headerRowDxfId="15" dataDxfId="16">
  <autoFilter ref="E9:P16"/>
  <tableColumns count="12">
    <tableColumn id="1" name="mix" dataDxfId="27"/>
    <tableColumn id="2" name="sugar6kg  " dataDxfId="26"/>
    <tableColumn id="3" name="sugar2,6kg" dataDxfId="25"/>
    <tableColumn id="4" name="pollen2kg" dataDxfId="24"/>
    <tableColumn id="5" name="soy0,9" dataDxfId="23"/>
    <tableColumn id="6" name="sugCoco" dataDxfId="22"/>
    <tableColumn id="7" name="butyricum" dataDxfId="21"/>
    <tableColumn id="8" name="wheyprot" dataDxfId="20"/>
    <tableColumn id="9" name="vitC" dataDxfId="19"/>
    <tableColumn id="10" name="vitB" dataDxfId="18"/>
    <tableColumn id="11" name="almonds" dataDxfId="17"/>
    <tableColumn id="12" name="one mix " dataDxfId="0">
      <calculatedColumnFormula>SUM(Table2[[#This Row],[sugar6kg  ]:[almonds]])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3" name="Table24" displayName="Table24" ref="E23:P30" totalsRowShown="0" headerRowDxfId="14" dataDxfId="13">
  <autoFilter ref="E23:P30"/>
  <tableColumns count="12">
    <tableColumn id="1" name="mix" dataDxfId="12"/>
    <tableColumn id="2" name="sugarNor" dataDxfId="3">
      <calculatedColumnFormula>F$31/7</calculatedColumnFormula>
    </tableColumn>
    <tableColumn id="3" name="sugarFruk" dataDxfId="11">
      <calculatedColumnFormula>G$31/7</calculatedColumnFormula>
    </tableColumn>
    <tableColumn id="4" name="Pollen" dataDxfId="10">
      <calculatedColumnFormula>H$31/7</calculatedColumnFormula>
    </tableColumn>
    <tableColumn id="5" name="soy" dataDxfId="9">
      <calculatedColumnFormula>I$31/7</calculatedColumnFormula>
    </tableColumn>
    <tableColumn id="6" name="subjectX" dataDxfId="8">
      <calculatedColumnFormula>J$31/7</calculatedColumnFormula>
    </tableColumn>
    <tableColumn id="7" name="butyricum" dataDxfId="7">
      <calculatedColumnFormula>K$31/7</calculatedColumnFormula>
    </tableColumn>
    <tableColumn id="8" name="wheyprot" dataDxfId="6">
      <calculatedColumnFormula>L$31/7</calculatedColumnFormula>
    </tableColumn>
    <tableColumn id="9" name="vitC" dataDxfId="5">
      <calculatedColumnFormula>M$31/7</calculatedColumnFormula>
    </tableColumn>
    <tableColumn id="10" name="vitB" dataDxfId="4">
      <calculatedColumnFormula>N$31/7</calculatedColumnFormula>
    </tableColumn>
    <tableColumn id="11" name="almonds" dataDxfId="2">
      <calculatedColumnFormula>O$31/7</calculatedColumnFormula>
    </tableColumn>
    <tableColumn id="12" name="one mix" dataDxfId="1">
      <calculatedColumnFormula>SUM(Table24[[#This Row],[sugarNor]:[almonds]])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47"/>
  <sheetViews>
    <sheetView tabSelected="1" topLeftCell="A13" workbookViewId="0">
      <selection activeCell="E40" sqref="E40:E47"/>
    </sheetView>
  </sheetViews>
  <sheetFormatPr defaultRowHeight="15" x14ac:dyDescent="0.25"/>
  <cols>
    <col min="5" max="5" width="10.85546875" bestFit="1" customWidth="1"/>
    <col min="6" max="6" width="11.7109375" customWidth="1"/>
    <col min="7" max="7" width="12.42578125" customWidth="1"/>
    <col min="8" max="8" width="11.85546875" customWidth="1"/>
    <col min="10" max="10" width="10.42578125" customWidth="1"/>
    <col min="11" max="11" width="12.140625" customWidth="1"/>
    <col min="12" max="12" width="11.7109375" customWidth="1"/>
    <col min="15" max="15" width="10.7109375" customWidth="1"/>
    <col min="16" max="16" width="12.42578125" bestFit="1" customWidth="1"/>
  </cols>
  <sheetData>
    <row r="3" spans="4:16" x14ac:dyDescent="0.25">
      <c r="E3" t="s">
        <v>33</v>
      </c>
    </row>
    <row r="4" spans="4:16" x14ac:dyDescent="0.25">
      <c r="E4" t="s">
        <v>34</v>
      </c>
    </row>
    <row r="6" spans="4:16" x14ac:dyDescent="0.25">
      <c r="E6" s="5">
        <v>2022</v>
      </c>
      <c r="F6" s="5"/>
      <c r="G6" s="5"/>
      <c r="H6" s="5"/>
      <c r="I6" s="5"/>
      <c r="J6" s="5"/>
      <c r="K6" s="5"/>
      <c r="L6" s="5"/>
      <c r="M6" s="5"/>
      <c r="N6" s="5"/>
      <c r="O6" s="5"/>
    </row>
    <row r="7" spans="4:16" x14ac:dyDescent="0.25"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4:16" x14ac:dyDescent="0.25">
      <c r="E8" s="2" t="s">
        <v>13</v>
      </c>
      <c r="F8" s="1">
        <v>6</v>
      </c>
      <c r="G8" s="1">
        <v>2.6</v>
      </c>
      <c r="H8" s="1">
        <v>2</v>
      </c>
      <c r="I8" s="1">
        <v>0.9</v>
      </c>
      <c r="J8" s="1">
        <v>0.5</v>
      </c>
      <c r="K8" s="1">
        <v>0.45</v>
      </c>
      <c r="L8" s="1">
        <v>0.17</v>
      </c>
      <c r="M8" s="1">
        <v>0.05</v>
      </c>
      <c r="N8" s="1">
        <v>3.5999999999999997E-2</v>
      </c>
      <c r="O8" s="1">
        <v>4.7E-2</v>
      </c>
      <c r="P8" s="1">
        <f>SUM(F8:O8)</f>
        <v>12.753</v>
      </c>
    </row>
    <row r="9" spans="4:16" x14ac:dyDescent="0.25">
      <c r="E9" s="2" t="s">
        <v>7</v>
      </c>
      <c r="F9" s="3" t="s">
        <v>0</v>
      </c>
      <c r="G9" s="3" t="s">
        <v>1</v>
      </c>
      <c r="H9" s="3" t="s">
        <v>2</v>
      </c>
      <c r="I9" s="3" t="s">
        <v>3</v>
      </c>
      <c r="J9" s="3" t="s">
        <v>5</v>
      </c>
      <c r="K9" s="4" t="s">
        <v>6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19</v>
      </c>
    </row>
    <row r="10" spans="4:16" x14ac:dyDescent="0.25">
      <c r="D10" t="s">
        <v>4</v>
      </c>
      <c r="E10" s="1">
        <v>1</v>
      </c>
      <c r="F10" s="1">
        <v>1000</v>
      </c>
      <c r="G10" s="1">
        <v>370</v>
      </c>
      <c r="H10" s="1">
        <v>500</v>
      </c>
      <c r="I10" s="1">
        <v>0</v>
      </c>
      <c r="J10" s="1">
        <v>0</v>
      </c>
      <c r="K10" s="1">
        <v>100</v>
      </c>
      <c r="L10" s="1"/>
      <c r="M10" s="1"/>
      <c r="N10" s="1"/>
      <c r="O10" s="1"/>
      <c r="P10" s="1">
        <f>SUM(Table2[[#This Row],[sugar6kg  ]:[almonds]])</f>
        <v>1970</v>
      </c>
    </row>
    <row r="11" spans="4:16" x14ac:dyDescent="0.25">
      <c r="E11" s="1">
        <v>2</v>
      </c>
      <c r="F11" s="1">
        <v>1000</v>
      </c>
      <c r="G11" s="1">
        <v>370</v>
      </c>
      <c r="H11" s="1">
        <v>500</v>
      </c>
      <c r="I11" s="1">
        <v>300</v>
      </c>
      <c r="J11" s="1">
        <v>0</v>
      </c>
      <c r="K11" s="1">
        <v>100</v>
      </c>
      <c r="L11" s="1">
        <v>170</v>
      </c>
      <c r="M11" s="1"/>
      <c r="N11" s="1"/>
      <c r="O11" s="1"/>
      <c r="P11" s="1">
        <f>SUM(Table2[[#This Row],[sugar6kg  ]:[almonds]])</f>
        <v>2440</v>
      </c>
    </row>
    <row r="12" spans="4:16" x14ac:dyDescent="0.25">
      <c r="E12" s="1">
        <v>3</v>
      </c>
      <c r="F12" s="1">
        <v>1000</v>
      </c>
      <c r="G12" s="1">
        <v>370</v>
      </c>
      <c r="H12" s="1">
        <v>500</v>
      </c>
      <c r="I12" s="1">
        <v>0</v>
      </c>
      <c r="J12" s="1">
        <v>100</v>
      </c>
      <c r="K12" s="1">
        <v>50</v>
      </c>
      <c r="L12" s="1"/>
      <c r="M12" s="1">
        <v>50</v>
      </c>
      <c r="N12" s="1">
        <v>36</v>
      </c>
      <c r="O12" s="1"/>
      <c r="P12" s="1">
        <f>SUM(Table2[[#This Row],[sugar6kg  ]:[almonds]])</f>
        <v>2106</v>
      </c>
    </row>
    <row r="13" spans="4:16" x14ac:dyDescent="0.25">
      <c r="E13" s="1">
        <v>4</v>
      </c>
      <c r="F13" s="1">
        <v>1000</v>
      </c>
      <c r="G13" s="1">
        <v>370</v>
      </c>
      <c r="H13" s="1">
        <v>500</v>
      </c>
      <c r="I13" s="1">
        <v>300</v>
      </c>
      <c r="J13" s="1">
        <v>100</v>
      </c>
      <c r="K13" s="1">
        <v>50</v>
      </c>
      <c r="L13" s="1"/>
      <c r="M13" s="1"/>
      <c r="N13" s="1"/>
      <c r="O13" s="1">
        <v>47</v>
      </c>
      <c r="P13" s="1">
        <f>SUM(Table2[[#This Row],[sugar6kg  ]:[almonds]])</f>
        <v>2367</v>
      </c>
    </row>
    <row r="14" spans="4:16" x14ac:dyDescent="0.25">
      <c r="E14" s="1">
        <v>5</v>
      </c>
      <c r="F14" s="1">
        <v>1000</v>
      </c>
      <c r="G14" s="1">
        <v>370</v>
      </c>
      <c r="H14" s="1">
        <v>0</v>
      </c>
      <c r="I14" s="1">
        <v>300</v>
      </c>
      <c r="J14" s="1">
        <v>100</v>
      </c>
      <c r="K14" s="1">
        <v>50</v>
      </c>
      <c r="L14" s="1"/>
      <c r="M14" s="1"/>
      <c r="N14" s="1"/>
      <c r="O14" s="1"/>
      <c r="P14" s="1">
        <f>SUM(Table2[[#This Row],[sugar6kg  ]:[almonds]])</f>
        <v>1820</v>
      </c>
    </row>
    <row r="15" spans="4:16" x14ac:dyDescent="0.25">
      <c r="E15" s="1">
        <v>6</v>
      </c>
      <c r="F15" s="1">
        <v>500</v>
      </c>
      <c r="G15" s="1">
        <v>370</v>
      </c>
      <c r="H15" s="1">
        <v>0</v>
      </c>
      <c r="I15" s="1">
        <v>0</v>
      </c>
      <c r="J15" s="1">
        <v>100</v>
      </c>
      <c r="K15" s="1">
        <v>50</v>
      </c>
      <c r="L15" s="1"/>
      <c r="M15" s="1"/>
      <c r="N15" s="1"/>
      <c r="O15" s="1"/>
      <c r="P15" s="1">
        <f>SUM(Table2[[#This Row],[sugar6kg  ]:[almonds]])</f>
        <v>1020</v>
      </c>
    </row>
    <row r="16" spans="4:16" x14ac:dyDescent="0.25">
      <c r="E16" s="1">
        <v>7</v>
      </c>
      <c r="F16" s="1">
        <v>500</v>
      </c>
      <c r="G16" s="1">
        <v>370</v>
      </c>
      <c r="H16" s="1">
        <v>0</v>
      </c>
      <c r="I16" s="1">
        <v>0</v>
      </c>
      <c r="J16" s="1">
        <v>100</v>
      </c>
      <c r="K16" s="1">
        <v>50</v>
      </c>
      <c r="L16" s="1"/>
      <c r="M16" s="1"/>
      <c r="N16" s="1"/>
      <c r="O16" s="1"/>
      <c r="P16" s="1">
        <f>SUM(Table2[[#This Row],[sugar6kg  ]:[almonds]])</f>
        <v>1020</v>
      </c>
    </row>
    <row r="17" spans="2:16" x14ac:dyDescent="0.25">
      <c r="E17" s="2" t="s">
        <v>12</v>
      </c>
      <c r="F17" s="1">
        <f>SUM(F10:F16)</f>
        <v>6000</v>
      </c>
      <c r="G17" s="1">
        <f t="shared" ref="G17:O17" si="0">SUM(G10:G16)</f>
        <v>2590</v>
      </c>
      <c r="H17" s="1">
        <f t="shared" si="0"/>
        <v>2000</v>
      </c>
      <c r="I17" s="1">
        <f t="shared" si="0"/>
        <v>900</v>
      </c>
      <c r="J17" s="1">
        <f t="shared" si="0"/>
        <v>500</v>
      </c>
      <c r="K17" s="1">
        <f t="shared" si="0"/>
        <v>450</v>
      </c>
      <c r="L17" s="1">
        <f t="shared" si="0"/>
        <v>170</v>
      </c>
      <c r="M17" s="1">
        <f t="shared" si="0"/>
        <v>50</v>
      </c>
      <c r="N17" s="1">
        <f t="shared" si="0"/>
        <v>36</v>
      </c>
      <c r="O17" s="1">
        <f t="shared" si="0"/>
        <v>47</v>
      </c>
      <c r="P17" s="1">
        <f>SUM(F17:O17)</f>
        <v>12743</v>
      </c>
    </row>
    <row r="18" spans="2:16" x14ac:dyDescent="0.25">
      <c r="E18" t="s">
        <v>14</v>
      </c>
      <c r="F18" s="9">
        <f>F17/$P$17</f>
        <v>0.47084673938632976</v>
      </c>
      <c r="G18" s="9">
        <f t="shared" ref="G18:O18" si="1">G17/$P$17</f>
        <v>0.20324884250176567</v>
      </c>
      <c r="H18" s="9">
        <f t="shared" si="1"/>
        <v>0.1569489131287766</v>
      </c>
      <c r="I18" s="9">
        <f t="shared" si="1"/>
        <v>7.0627010907949456E-2</v>
      </c>
      <c r="J18" s="9">
        <f t="shared" si="1"/>
        <v>3.9237228282194149E-2</v>
      </c>
      <c r="K18" s="9">
        <f t="shared" si="1"/>
        <v>3.5313505453974728E-2</v>
      </c>
      <c r="L18" s="9">
        <f t="shared" si="1"/>
        <v>1.334065761594601E-2</v>
      </c>
      <c r="M18" s="9">
        <f t="shared" si="1"/>
        <v>3.9237228282194142E-3</v>
      </c>
      <c r="N18" s="9">
        <f t="shared" si="1"/>
        <v>2.8250804363179785E-3</v>
      </c>
      <c r="O18" s="9">
        <f t="shared" si="1"/>
        <v>3.6882994585262499E-3</v>
      </c>
    </row>
    <row r="20" spans="2:16" x14ac:dyDescent="0.25">
      <c r="E20" s="11" t="s">
        <v>22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2:16" ht="15.75" thickBot="1" x14ac:dyDescent="0.3"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2:16" ht="15.75" thickBot="1" x14ac:dyDescent="0.3">
      <c r="B22" t="s">
        <v>37</v>
      </c>
      <c r="E22" s="12" t="s">
        <v>13</v>
      </c>
      <c r="F22" s="13">
        <v>3</v>
      </c>
      <c r="G22" s="14">
        <f>5.18/2</f>
        <v>2.59</v>
      </c>
      <c r="H22" s="14">
        <v>3</v>
      </c>
      <c r="I22" s="14">
        <v>1</v>
      </c>
      <c r="J22" s="14">
        <v>0.2</v>
      </c>
      <c r="K22" s="14">
        <v>0.55000000000000004</v>
      </c>
      <c r="L22" s="14">
        <v>0.5</v>
      </c>
      <c r="M22" s="14">
        <v>0.04</v>
      </c>
      <c r="N22" s="14">
        <v>0.04</v>
      </c>
      <c r="O22" s="15">
        <v>4.7E-2</v>
      </c>
      <c r="P22" s="1">
        <f>SUM(Table24[one mix])/1000</f>
        <v>10.967000000000002</v>
      </c>
    </row>
    <row r="23" spans="2:16" x14ac:dyDescent="0.25">
      <c r="E23" s="2" t="s">
        <v>7</v>
      </c>
      <c r="F23" s="3" t="s">
        <v>15</v>
      </c>
      <c r="G23" s="3" t="s">
        <v>16</v>
      </c>
      <c r="H23" s="3" t="s">
        <v>17</v>
      </c>
      <c r="I23" s="3" t="s">
        <v>18</v>
      </c>
      <c r="J23" s="3" t="s">
        <v>23</v>
      </c>
      <c r="K23" s="4" t="s">
        <v>6</v>
      </c>
      <c r="L23" s="3" t="s">
        <v>8</v>
      </c>
      <c r="M23" s="3" t="s">
        <v>9</v>
      </c>
      <c r="N23" s="3" t="s">
        <v>10</v>
      </c>
      <c r="O23" s="3" t="s">
        <v>11</v>
      </c>
      <c r="P23" s="10" t="s">
        <v>20</v>
      </c>
    </row>
    <row r="24" spans="2:16" x14ac:dyDescent="0.25">
      <c r="E24" s="1">
        <v>1</v>
      </c>
      <c r="F24" s="6">
        <f t="shared" ref="F24:O30" si="2">F$31/7</f>
        <v>428.57142857142856</v>
      </c>
      <c r="G24" s="6">
        <f t="shared" si="2"/>
        <v>370</v>
      </c>
      <c r="H24" s="6">
        <f t="shared" si="2"/>
        <v>428.57142857142856</v>
      </c>
      <c r="I24" s="6">
        <f t="shared" si="2"/>
        <v>142.85714285714286</v>
      </c>
      <c r="J24" s="6">
        <f t="shared" si="2"/>
        <v>28.571428571428573</v>
      </c>
      <c r="K24" s="6">
        <f t="shared" si="2"/>
        <v>78.571428571428569</v>
      </c>
      <c r="L24" s="6">
        <f t="shared" si="2"/>
        <v>71.428571428571431</v>
      </c>
      <c r="M24" s="6">
        <f t="shared" si="2"/>
        <v>5.7142857142857144</v>
      </c>
      <c r="N24" s="6">
        <f t="shared" si="2"/>
        <v>5.7142857142857144</v>
      </c>
      <c r="O24" s="6">
        <f t="shared" si="2"/>
        <v>6.7142857142857144</v>
      </c>
      <c r="P24" s="6">
        <f>SUM(Table24[[#This Row],[sugarNor]:[almonds]])</f>
        <v>1566.714285714286</v>
      </c>
    </row>
    <row r="25" spans="2:16" x14ac:dyDescent="0.25">
      <c r="E25" s="1">
        <v>2</v>
      </c>
      <c r="F25" s="6">
        <f t="shared" si="2"/>
        <v>428.57142857142856</v>
      </c>
      <c r="G25" s="6">
        <f t="shared" si="2"/>
        <v>370</v>
      </c>
      <c r="H25" s="6">
        <f t="shared" si="2"/>
        <v>428.57142857142856</v>
      </c>
      <c r="I25" s="6">
        <f t="shared" si="2"/>
        <v>142.85714285714286</v>
      </c>
      <c r="J25" s="6">
        <f t="shared" si="2"/>
        <v>28.571428571428573</v>
      </c>
      <c r="K25" s="6">
        <f t="shared" si="2"/>
        <v>78.571428571428569</v>
      </c>
      <c r="L25" s="6">
        <f t="shared" si="2"/>
        <v>71.428571428571431</v>
      </c>
      <c r="M25" s="6">
        <f t="shared" si="2"/>
        <v>5.7142857142857144</v>
      </c>
      <c r="N25" s="6">
        <f t="shared" si="2"/>
        <v>5.7142857142857144</v>
      </c>
      <c r="O25" s="6">
        <f t="shared" si="2"/>
        <v>6.7142857142857144</v>
      </c>
      <c r="P25" s="6">
        <f>SUM(Table24[[#This Row],[sugarNor]:[almonds]])</f>
        <v>1566.714285714286</v>
      </c>
    </row>
    <row r="26" spans="2:16" x14ac:dyDescent="0.25">
      <c r="E26" s="1">
        <v>3</v>
      </c>
      <c r="F26" s="6">
        <f t="shared" si="2"/>
        <v>428.57142857142856</v>
      </c>
      <c r="G26" s="6">
        <f t="shared" si="2"/>
        <v>370</v>
      </c>
      <c r="H26" s="6">
        <f t="shared" si="2"/>
        <v>428.57142857142856</v>
      </c>
      <c r="I26" s="6">
        <f t="shared" si="2"/>
        <v>142.85714285714286</v>
      </c>
      <c r="J26" s="6">
        <f t="shared" si="2"/>
        <v>28.571428571428573</v>
      </c>
      <c r="K26" s="6">
        <f t="shared" si="2"/>
        <v>78.571428571428569</v>
      </c>
      <c r="L26" s="6">
        <f t="shared" si="2"/>
        <v>71.428571428571431</v>
      </c>
      <c r="M26" s="6">
        <f t="shared" si="2"/>
        <v>5.7142857142857144</v>
      </c>
      <c r="N26" s="6">
        <f t="shared" si="2"/>
        <v>5.7142857142857144</v>
      </c>
      <c r="O26" s="6">
        <f t="shared" si="2"/>
        <v>6.7142857142857144</v>
      </c>
      <c r="P26" s="6">
        <f>SUM(Table24[[#This Row],[sugarNor]:[almonds]])</f>
        <v>1566.714285714286</v>
      </c>
    </row>
    <row r="27" spans="2:16" x14ac:dyDescent="0.25">
      <c r="E27" s="1">
        <v>4</v>
      </c>
      <c r="F27" s="6">
        <f t="shared" si="2"/>
        <v>428.57142857142856</v>
      </c>
      <c r="G27" s="6">
        <f t="shared" si="2"/>
        <v>370</v>
      </c>
      <c r="H27" s="6">
        <f t="shared" si="2"/>
        <v>428.57142857142856</v>
      </c>
      <c r="I27" s="6">
        <f t="shared" si="2"/>
        <v>142.85714285714286</v>
      </c>
      <c r="J27" s="6">
        <f t="shared" si="2"/>
        <v>28.571428571428573</v>
      </c>
      <c r="K27" s="6">
        <f t="shared" si="2"/>
        <v>78.571428571428569</v>
      </c>
      <c r="L27" s="6">
        <f t="shared" si="2"/>
        <v>71.428571428571431</v>
      </c>
      <c r="M27" s="6">
        <f t="shared" si="2"/>
        <v>5.7142857142857144</v>
      </c>
      <c r="N27" s="6">
        <f t="shared" si="2"/>
        <v>5.7142857142857144</v>
      </c>
      <c r="O27" s="6">
        <f t="shared" si="2"/>
        <v>6.7142857142857144</v>
      </c>
      <c r="P27" s="6">
        <f>SUM(Table24[[#This Row],[sugarNor]:[almonds]])</f>
        <v>1566.714285714286</v>
      </c>
    </row>
    <row r="28" spans="2:16" x14ac:dyDescent="0.25">
      <c r="E28" s="1">
        <v>5</v>
      </c>
      <c r="F28" s="6">
        <f t="shared" si="2"/>
        <v>428.57142857142856</v>
      </c>
      <c r="G28" s="6">
        <f t="shared" si="2"/>
        <v>370</v>
      </c>
      <c r="H28" s="6">
        <f t="shared" si="2"/>
        <v>428.57142857142856</v>
      </c>
      <c r="I28" s="6">
        <f t="shared" si="2"/>
        <v>142.85714285714286</v>
      </c>
      <c r="J28" s="6">
        <f t="shared" si="2"/>
        <v>28.571428571428573</v>
      </c>
      <c r="K28" s="6">
        <f t="shared" si="2"/>
        <v>78.571428571428569</v>
      </c>
      <c r="L28" s="6">
        <f t="shared" si="2"/>
        <v>71.428571428571431</v>
      </c>
      <c r="M28" s="6">
        <f t="shared" si="2"/>
        <v>5.7142857142857144</v>
      </c>
      <c r="N28" s="6">
        <f t="shared" si="2"/>
        <v>5.7142857142857144</v>
      </c>
      <c r="O28" s="6">
        <f t="shared" si="2"/>
        <v>6.7142857142857144</v>
      </c>
      <c r="P28" s="6">
        <f>SUM(Table24[[#This Row],[sugarNor]:[almonds]])</f>
        <v>1566.714285714286</v>
      </c>
    </row>
    <row r="29" spans="2:16" x14ac:dyDescent="0.25">
      <c r="E29" s="1">
        <v>6</v>
      </c>
      <c r="F29" s="6">
        <f t="shared" si="2"/>
        <v>428.57142857142856</v>
      </c>
      <c r="G29" s="6">
        <f t="shared" si="2"/>
        <v>370</v>
      </c>
      <c r="H29" s="6">
        <f t="shared" si="2"/>
        <v>428.57142857142856</v>
      </c>
      <c r="I29" s="6">
        <f t="shared" si="2"/>
        <v>142.85714285714286</v>
      </c>
      <c r="J29" s="6">
        <f t="shared" si="2"/>
        <v>28.571428571428573</v>
      </c>
      <c r="K29" s="6">
        <f t="shared" si="2"/>
        <v>78.571428571428569</v>
      </c>
      <c r="L29" s="6">
        <f t="shared" si="2"/>
        <v>71.428571428571431</v>
      </c>
      <c r="M29" s="6">
        <f t="shared" si="2"/>
        <v>5.7142857142857144</v>
      </c>
      <c r="N29" s="6">
        <f t="shared" si="2"/>
        <v>5.7142857142857144</v>
      </c>
      <c r="O29" s="6">
        <f t="shared" si="2"/>
        <v>6.7142857142857144</v>
      </c>
      <c r="P29" s="6">
        <f>SUM(Table24[[#This Row],[sugarNor]:[almonds]])</f>
        <v>1566.714285714286</v>
      </c>
    </row>
    <row r="30" spans="2:16" x14ac:dyDescent="0.25">
      <c r="E30" s="1">
        <v>7</v>
      </c>
      <c r="F30" s="6">
        <f t="shared" si="2"/>
        <v>428.57142857142856</v>
      </c>
      <c r="G30" s="6">
        <f t="shared" si="2"/>
        <v>370</v>
      </c>
      <c r="H30" s="6">
        <f t="shared" si="2"/>
        <v>428.57142857142856</v>
      </c>
      <c r="I30" s="6">
        <f t="shared" si="2"/>
        <v>142.85714285714286</v>
      </c>
      <c r="J30" s="6">
        <f t="shared" si="2"/>
        <v>28.571428571428573</v>
      </c>
      <c r="K30" s="6">
        <f t="shared" si="2"/>
        <v>78.571428571428569</v>
      </c>
      <c r="L30" s="6">
        <f t="shared" si="2"/>
        <v>71.428571428571431</v>
      </c>
      <c r="M30" s="6">
        <f t="shared" si="2"/>
        <v>5.7142857142857144</v>
      </c>
      <c r="N30" s="6">
        <f t="shared" si="2"/>
        <v>5.7142857142857144</v>
      </c>
      <c r="O30" s="6">
        <f t="shared" si="2"/>
        <v>6.7142857142857144</v>
      </c>
      <c r="P30" s="6">
        <f>SUM(Table24[[#This Row],[sugarNor]:[almonds]])</f>
        <v>1566.714285714286</v>
      </c>
    </row>
    <row r="31" spans="2:16" x14ac:dyDescent="0.25">
      <c r="E31" s="2" t="s">
        <v>12</v>
      </c>
      <c r="F31" s="1">
        <f>F22*1000</f>
        <v>3000</v>
      </c>
      <c r="G31" s="1">
        <f t="shared" ref="G31:O31" si="3">G22*1000</f>
        <v>2590</v>
      </c>
      <c r="H31" s="1">
        <f t="shared" si="3"/>
        <v>3000</v>
      </c>
      <c r="I31" s="1">
        <f t="shared" si="3"/>
        <v>1000</v>
      </c>
      <c r="J31" s="1">
        <f t="shared" si="3"/>
        <v>200</v>
      </c>
      <c r="K31" s="1">
        <f t="shared" si="3"/>
        <v>550</v>
      </c>
      <c r="L31" s="1">
        <f t="shared" si="3"/>
        <v>500</v>
      </c>
      <c r="M31" s="1">
        <f t="shared" si="3"/>
        <v>40</v>
      </c>
      <c r="N31" s="1">
        <f t="shared" si="3"/>
        <v>40</v>
      </c>
      <c r="O31" s="1">
        <f t="shared" si="3"/>
        <v>47</v>
      </c>
      <c r="P31" s="1">
        <f>SUM(Table24[one mix])</f>
        <v>10967.000000000002</v>
      </c>
    </row>
    <row r="32" spans="2:16" x14ac:dyDescent="0.25">
      <c r="E32" t="s">
        <v>14</v>
      </c>
      <c r="F32" s="9">
        <f>F31/$P$31</f>
        <v>0.27354791647670279</v>
      </c>
      <c r="G32" s="9">
        <f t="shared" ref="G32:O32" si="4">G31/$P$31</f>
        <v>0.23616303455822008</v>
      </c>
      <c r="H32" s="9">
        <f t="shared" si="4"/>
        <v>0.27354791647670279</v>
      </c>
      <c r="I32" s="9">
        <f t="shared" si="4"/>
        <v>9.1182638825567597E-2</v>
      </c>
      <c r="J32" s="9">
        <f t="shared" si="4"/>
        <v>1.823652776511352E-2</v>
      </c>
      <c r="K32" s="9">
        <f t="shared" si="4"/>
        <v>5.0150451354062181E-2</v>
      </c>
      <c r="L32" s="9">
        <f t="shared" si="4"/>
        <v>4.5591319412783798E-2</v>
      </c>
      <c r="M32" s="9">
        <f t="shared" si="4"/>
        <v>3.647305553022704E-3</v>
      </c>
      <c r="N32" s="9">
        <f t="shared" si="4"/>
        <v>3.647305553022704E-3</v>
      </c>
      <c r="O32" s="9">
        <f t="shared" si="4"/>
        <v>4.2855840248016775E-3</v>
      </c>
      <c r="P32" s="9">
        <f>SUM(F32:O32)</f>
        <v>1</v>
      </c>
    </row>
    <row r="33" spans="5:16" x14ac:dyDescent="0.25">
      <c r="E33" s="16"/>
      <c r="F33" s="22"/>
      <c r="G33" s="23"/>
      <c r="P33" s="8"/>
    </row>
    <row r="34" spans="5:16" x14ac:dyDescent="0.25">
      <c r="E34" s="16"/>
      <c r="F34" s="17" t="s">
        <v>25</v>
      </c>
      <c r="G34" s="18"/>
      <c r="H34">
        <v>3</v>
      </c>
      <c r="I34">
        <v>1</v>
      </c>
      <c r="J34" t="s">
        <v>21</v>
      </c>
    </row>
    <row r="35" spans="5:16" x14ac:dyDescent="0.25">
      <c r="E35" s="16"/>
      <c r="F35" s="17"/>
      <c r="G35" s="18"/>
      <c r="J35" s="7" t="s">
        <v>24</v>
      </c>
    </row>
    <row r="36" spans="5:16" x14ac:dyDescent="0.25">
      <c r="E36" s="16"/>
      <c r="F36" s="19">
        <f>SUM(F32:G32)</f>
        <v>0.50971095103492292</v>
      </c>
      <c r="G36" s="20"/>
    </row>
    <row r="37" spans="5:16" x14ac:dyDescent="0.25">
      <c r="E37" s="16"/>
      <c r="F37" s="21"/>
      <c r="G37" s="20"/>
    </row>
    <row r="39" spans="5:16" x14ac:dyDescent="0.25">
      <c r="E39" s="24" t="s">
        <v>35</v>
      </c>
    </row>
    <row r="40" spans="5:16" x14ac:dyDescent="0.25">
      <c r="E40" t="s">
        <v>26</v>
      </c>
    </row>
    <row r="41" spans="5:16" x14ac:dyDescent="0.25">
      <c r="E41" t="s">
        <v>27</v>
      </c>
    </row>
    <row r="42" spans="5:16" x14ac:dyDescent="0.25">
      <c r="E42" t="s">
        <v>28</v>
      </c>
    </row>
    <row r="43" spans="5:16" x14ac:dyDescent="0.25">
      <c r="E43" t="s">
        <v>29</v>
      </c>
    </row>
    <row r="44" spans="5:16" x14ac:dyDescent="0.25">
      <c r="E44" t="s">
        <v>30</v>
      </c>
    </row>
    <row r="45" spans="5:16" x14ac:dyDescent="0.25">
      <c r="E45" t="s">
        <v>31</v>
      </c>
    </row>
    <row r="46" spans="5:16" x14ac:dyDescent="0.25">
      <c r="E46" t="s">
        <v>36</v>
      </c>
    </row>
    <row r="47" spans="5:16" x14ac:dyDescent="0.25">
      <c r="E47" t="s">
        <v>32</v>
      </c>
    </row>
  </sheetData>
  <mergeCells count="5">
    <mergeCell ref="E6:O7"/>
    <mergeCell ref="E20:O21"/>
    <mergeCell ref="F34:G35"/>
    <mergeCell ref="F36:G37"/>
    <mergeCell ref="F33:G33"/>
  </mergeCells>
  <conditionalFormatting sqref="F18:O18">
    <cfRule type="colorScale" priority="4">
      <colorScale>
        <cfvo type="min"/>
        <cfvo type="max"/>
        <color rgb="FFFFEF9C"/>
        <color rgb="FF63BE7B"/>
      </colorScale>
    </cfRule>
  </conditionalFormatting>
  <conditionalFormatting sqref="F32:O32">
    <cfRule type="colorScale" priority="3">
      <colorScale>
        <cfvo type="min"/>
        <cfvo type="max"/>
        <color rgb="FFFFEF9C"/>
        <color rgb="FF63BE7B"/>
      </colorScale>
    </cfRule>
  </conditionalFormatting>
  <conditionalFormatting sqref="P24:P30">
    <cfRule type="colorScale" priority="1">
      <colorScale>
        <cfvo type="min"/>
        <cfvo type="num" val="2000"/>
        <cfvo type="max"/>
        <color theme="7"/>
        <color rgb="FF00B050"/>
        <color rgb="FFFF0000"/>
      </colorScale>
    </cfRule>
  </conditionalFormatting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Murata Electronics Oy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 Korpi</dc:creator>
  <cp:lastModifiedBy>Jani Korpi</cp:lastModifiedBy>
  <dcterms:created xsi:type="dcterms:W3CDTF">2022-03-26T07:57:24Z</dcterms:created>
  <dcterms:modified xsi:type="dcterms:W3CDTF">2022-03-27T14:56:15Z</dcterms:modified>
</cp:coreProperties>
</file>